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<sst xmlns="http://schemas.openxmlformats.org/spreadsheetml/2006/main" count="144" uniqueCount="124">
  <si>
    <t>Borrower:</t>
  </si>
  <si>
    <t>Covers Period From:</t>
  </si>
  <si>
    <t xml:space="preserve">Line: </t>
  </si>
  <si>
    <t xml:space="preserve">***  24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</si>
  <si>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</si>
  <si>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</si>
  <si>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</si>
  <si>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</si>
  <si>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</si>
  <si>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</si>
  <si>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</si>
  <si>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</si>
  <si>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</si>
  <si>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</si>
  <si>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</si>
  <si>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</si>
  <si>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>Beginning Gross A/R (Line 5, previous Certificate)</t>
  </si>
  <si>
    <t>Add:</t>
  </si>
  <si>
    <t>Less:</t>
  </si>
  <si>
    <t>Ending Gross A/R (carry to Line 1, next Certificate)</t>
  </si>
  <si>
    <t>Less A/R Exclusions from Borrowing Base, per most recent A/R aging:</t>
  </si>
  <si>
    <t>Eligible RETAINAGE A/R        ---&gt;</t>
  </si>
  <si>
    <t>Eligible A/R (NON-RETAINAGE)</t>
  </si>
  <si>
    <t>Less Inventory Exclusions from Borrowing Base (if any)</t>
  </si>
  <si>
    <t>Eligible Inventory</t>
  </si>
  <si>
    <t>Cash or Cash Equivalents (if any) @ 100%   =</t>
  </si>
  <si>
    <t>Other Collateral (if any) - Describe:</t>
  </si>
  <si>
    <t>TOTAL LOANABLE COLLATERAL</t>
  </si>
  <si>
    <t>LOANABLE COLLATERAL AVAILABLE TO SUPPORT DISBURSEMENTS</t>
  </si>
  <si>
    <t>Authorized Ex-Im Bank Maximum Amount</t>
  </si>
  <si>
    <t>Less Set-aside for Letters of Credit (L/Cs) (both Standby and Commercial L/Cs):</t>
  </si>
  <si>
    <t xml:space="preserve"> - NON-Warranty Letters of Credit:</t>
  </si>
  <si>
    <t xml:space="preserve"> ...previously issued (Line D from previous Certificate)</t>
  </si>
  <si>
    <t xml:space="preserve"> ...to be issued per this request</t>
  </si>
  <si>
    <t>Total NON-Warranty L/Cs (carry to Line B, next Cert.)</t>
  </si>
  <si>
    <t xml:space="preserve"> - WARRANTY Letters of Credit:</t>
  </si>
  <si>
    <t xml:space="preserve"> ...previously issued (Line G from previous Certificate)</t>
  </si>
  <si>
    <t>Total Warranty L/Cs (carry to Line E, next Certificate)</t>
  </si>
  <si>
    <t>Total Letters of Credit (Lines D + G)</t>
  </si>
  <si>
    <t>PORTION OF MAXIMUM AMOUNT (Line A)</t>
  </si>
  <si>
    <t>AVAILABLE FOR DISBURSEMENTS</t>
  </si>
  <si>
    <t>Beginning Loan Balance (Line L, previous Certificate)</t>
  </si>
  <si>
    <t>Ending Loan Balance (carry to Line I, next Certificate)</t>
  </si>
  <si>
    <t>Export-Import Bank of the United States</t>
  </si>
  <si>
    <t>Export sales since last Certificate</t>
  </si>
  <si>
    <t xml:space="preserve"> - Payments Received</t>
  </si>
  <si>
    <t xml:space="preserve"> - Credit Memos/other adjustments</t>
  </si>
  <si>
    <t xml:space="preserve"> - Ineligible Retainages</t>
  </si>
  <si>
    <t xml:space="preserve"> - Other</t>
  </si>
  <si>
    <t>@ Advance Rate</t>
  </si>
  <si>
    <t>"Ins" since last Certificate</t>
  </si>
  <si>
    <t>"Outs" since last Certificate</t>
  </si>
  <si>
    <t>Amount:</t>
  </si>
  <si>
    <t>Reserves for Letters of Credit (L/Cs)</t>
  </si>
  <si>
    <t xml:space="preserve"> - Non-Warranty L/Cs (from Line D below)</t>
  </si>
  <si>
    <t xml:space="preserve"> - Warranty L/Cs (from Line G below)</t>
  </si>
  <si>
    <t>Principal Payments Received</t>
  </si>
  <si>
    <t>Disbursement(s) Requested</t>
  </si>
  <si>
    <t xml:space="preserve">  Loanable Value:</t>
  </si>
  <si>
    <t xml:space="preserve"> @ 25% =</t>
  </si>
  <si>
    <t xml:space="preserve"> @ 100% =</t>
  </si>
  <si>
    <t>=</t>
  </si>
  <si>
    <t xml:space="preserve">M </t>
  </si>
  <si>
    <t xml:space="preserve">N </t>
  </si>
  <si>
    <t xml:space="preserve">O </t>
  </si>
  <si>
    <t xml:space="preserve">P </t>
  </si>
  <si>
    <t>Ex-Im Bank Guarantee No.:</t>
  </si>
  <si>
    <t>To:</t>
  </si>
  <si>
    <t>Is Line H greater than or equal to Line L?</t>
  </si>
  <si>
    <t>Does Borrowing Base comply with maximum</t>
  </si>
  <si>
    <t>60% Inventory Reliance (MGA, Section 4.06)?</t>
  </si>
  <si>
    <t>(See Sample Borr. Base Calc., Appenix B to Manual, for examples.)</t>
  </si>
  <si>
    <t>Do all Eligible A/R &amp; Inv comply with Country</t>
  </si>
  <si>
    <t>Limitation Schedule?</t>
  </si>
  <si>
    <t>CERTIFICATION OF BORROWER:</t>
  </si>
  <si>
    <t>By:                   (Sign)</t>
  </si>
  <si>
    <t xml:space="preserve">(Print)  </t>
  </si>
  <si>
    <t>Title:</t>
  </si>
  <si>
    <t>Date:</t>
  </si>
  <si>
    <t xml:space="preserve"> For Borrowing Base Certificates "as of" month-end:</t>
  </si>
  <si>
    <t xml:space="preserve"> 5(a)  Total Ending A/R this Borrowing Base, Line 5:</t>
  </si>
  <si>
    <t xml:space="preserve"> 5(b) Total A/R per General Ledger:</t>
  </si>
  <si>
    <t>Gen. Ledger Date:</t>
  </si>
  <si>
    <t xml:space="preserve"> 5(c) Total A/R per Accounts Receivable Aging:</t>
  </si>
  <si>
    <t>A/R Aging Date:</t>
  </si>
  <si>
    <t xml:space="preserve"> Attach reconciliation of differences between Lines 5(a), 5(b), and 5(c).</t>
  </si>
  <si>
    <t>---&gt; Over 60 days past due, OR over 90 days past due if insured.</t>
  </si>
  <si>
    <t>---&gt; EX-IM BANK APPROVAL IS REQUIRED!</t>
  </si>
  <si>
    <t xml:space="preserve">  * OPTIONAL - OR use month-end figures throughout</t>
  </si>
  <si>
    <t xml:space="preserve">     the month (without reporting intra-month activity)</t>
  </si>
  <si>
    <t xml:space="preserve">     ***  Warranty Letters of Credit MUST be at least 100%</t>
  </si>
  <si>
    <t xml:space="preserve">      collateralized, OF WHICH at least 25% MUST consist</t>
  </si>
  <si>
    <t xml:space="preserve">      of cash and/or cash equivalents.</t>
  </si>
  <si>
    <t>(Yes/No)</t>
  </si>
  <si>
    <t xml:space="preserve">Raw Materials: </t>
  </si>
  <si>
    <t xml:space="preserve">Work In Process: </t>
  </si>
  <si>
    <t xml:space="preserve">Finished Goods: </t>
  </si>
  <si>
    <t xml:space="preserve">Total Inventory: </t>
  </si>
  <si>
    <t>If the answers to M, N,</t>
  </si>
  <si>
    <t>O, and P are all "Yes",</t>
  </si>
  <si>
    <t xml:space="preserve">it is anticipated that </t>
  </si>
  <si>
    <t>the Borrowing Base</t>
  </si>
  <si>
    <t>parameters will be</t>
  </si>
  <si>
    <t>acceptable for the</t>
  </si>
  <si>
    <t>Lender to make a</t>
  </si>
  <si>
    <t>Disbursement and/or</t>
  </si>
  <si>
    <t>issue a Letter of Credit.</t>
  </si>
  <si>
    <t xml:space="preserve"> </t>
  </si>
  <si>
    <t>Loanable Value:</t>
  </si>
  <si>
    <t xml:space="preserve">*  16 </t>
  </si>
  <si>
    <t xml:space="preserve">*  17 </t>
  </si>
  <si>
    <t xml:space="preserve">**  18 </t>
  </si>
  <si>
    <t xml:space="preserve">***  28 </t>
  </si>
  <si>
    <t>Is Line 29 greater than or equal to Line L?</t>
  </si>
  <si>
    <t>**  PROVIDE BREAKDOWN OF LINE 18:</t>
  </si>
  <si>
    <t>Working Capital Guarantee Program  --  Optional Form of Borrowing Base Certificate (Rev. 11/05)</t>
  </si>
  <si>
    <t xml:space="preserve"> - Past Due           ---&gt;</t>
  </si>
  <si>
    <t>Eligible Export-Related Overseas A/R   ---&gt;</t>
  </si>
  <si>
    <t>Eligible Export-Related Overseas Inventory  ---&gt;</t>
  </si>
  <si>
    <t>APPENDIX A</t>
  </si>
  <si>
    <t>(Total should equal Line 18)</t>
  </si>
  <si>
    <t>Advance Rate for Collateral on Line 25:</t>
  </si>
  <si>
    <t>Beginning Inventory (Line 18 of previous Certificate)</t>
  </si>
  <si>
    <t>Ending Inventory (carry to Line 15 of next Certificate)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</si>
</sst>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u val="single"/>
      <sz val="12"/>
      <name val="Arial"/>
      <family val="0"/>
    </font>
    <font>
      <sz val="12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7" fillId="0" borderId="0" xfId="0" applyNumberFormat="1" applyFont="1" applyAlignment="1">
      <alignment horizontal="right"/>
    </xf>
    <xf numFmtId="0" fontId="7" fillId="0" borderId="2" xfId="0" applyNumberFormat="1" applyFon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4" fontId="0" fillId="0" borderId="0" xfId="0" applyNumberFormat="1" applyAlignment="1">
      <alignment/>
    </xf>
    <xf numFmtId="0" fontId="0" fillId="0" borderId="4" xfId="0" applyNumberFormat="1" applyFont="1" applyAlignment="1">
      <alignment/>
    </xf>
    <xf numFmtId="4" fontId="0" fillId="0" borderId="1" xfId="0" applyNumberFormat="1" applyAlignment="1">
      <alignment/>
    </xf>
    <xf numFmtId="0" fontId="0" fillId="0" borderId="4" xfId="0" applyNumberFormat="1" applyFont="1" applyAlignment="1">
      <alignment horizontal="right"/>
    </xf>
    <xf numFmtId="4" fontId="0" fillId="2" borderId="1" xfId="0" applyNumberFormat="1" applyFont="1" applyFill="1" applyAlignment="1">
      <alignment/>
    </xf>
    <xf numFmtId="10" fontId="0" fillId="2" borderId="5" xfId="0" applyNumberFormat="1" applyFont="1" applyFill="1" applyAlignment="1">
      <alignment/>
    </xf>
    <xf numFmtId="0" fontId="0" fillId="0" borderId="6" xfId="0" applyNumberFormat="1" applyAlignment="1">
      <alignment/>
    </xf>
    <xf numFmtId="0" fontId="0" fillId="3" borderId="7" xfId="0" applyNumberFormat="1" applyFont="1" applyFill="1" applyAlignment="1">
      <alignment/>
    </xf>
    <xf numFmtId="0" fontId="0" fillId="0" borderId="8" xfId="0" applyNumberFormat="1" applyAlignment="1">
      <alignment/>
    </xf>
    <xf numFmtId="0" fontId="0" fillId="3" borderId="1" xfId="0" applyNumberFormat="1" applyFont="1" applyFill="1" applyAlignment="1">
      <alignment/>
    </xf>
    <xf numFmtId="0" fontId="0" fillId="0" borderId="9" xfId="0" applyNumberFormat="1" applyAlignment="1">
      <alignment/>
    </xf>
    <xf numFmtId="0" fontId="0" fillId="0" borderId="6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3" borderId="10" xfId="0" applyNumberFormat="1" applyFont="1" applyFill="1" applyAlignment="1">
      <alignment/>
    </xf>
    <xf numFmtId="0" fontId="0" fillId="0" borderId="11" xfId="0" applyNumberFormat="1" applyAlignment="1">
      <alignment/>
    </xf>
    <xf numFmtId="0" fontId="0" fillId="0" borderId="12" xfId="0" applyNumberFormat="1" applyAlignment="1">
      <alignment/>
    </xf>
    <xf numFmtId="0" fontId="0" fillId="0" borderId="5" xfId="0" applyNumberFormat="1" applyAlignment="1">
      <alignment/>
    </xf>
    <xf numFmtId="0" fontId="7" fillId="0" borderId="6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4" fontId="0" fillId="0" borderId="7" xfId="0" applyNumberFormat="1" applyAlignment="1">
      <alignment/>
    </xf>
    <xf numFmtId="0" fontId="0" fillId="0" borderId="8" xfId="0" applyNumberFormat="1" applyFont="1" applyAlignment="1">
      <alignment horizontal="right"/>
    </xf>
    <xf numFmtId="0" fontId="0" fillId="3" borderId="0" xfId="0" applyNumberFormat="1" applyFont="1" applyFill="1" applyAlignment="1">
      <alignment horizontal="center"/>
    </xf>
    <xf numFmtId="4" fontId="0" fillId="0" borderId="9" xfId="0" applyNumberFormat="1" applyAlignment="1">
      <alignment/>
    </xf>
    <xf numFmtId="0" fontId="0" fillId="0" borderId="6" xfId="0" applyNumberFormat="1" applyFont="1" applyAlignment="1">
      <alignment horizontal="right"/>
    </xf>
    <xf numFmtId="0" fontId="0" fillId="3" borderId="3" xfId="0" applyNumberFormat="1" applyFont="1" applyFill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left"/>
    </xf>
    <xf numFmtId="0" fontId="4" fillId="0" borderId="2" xfId="0" applyNumberFormat="1" applyFont="1" applyAlignment="1">
      <alignment/>
    </xf>
    <xf numFmtId="4" fontId="0" fillId="3" borderId="10" xfId="0" applyNumberFormat="1" applyFont="1" applyFill="1" applyAlignment="1">
      <alignment/>
    </xf>
    <xf numFmtId="4" fontId="0" fillId="0" borderId="12" xfId="0" applyNumberFormat="1" applyAlignment="1">
      <alignment/>
    </xf>
    <xf numFmtId="0" fontId="0" fillId="0" borderId="0" xfId="0" applyNumberFormat="1" applyBorder="1" applyAlignment="1">
      <alignment/>
    </xf>
    <xf numFmtId="0" fontId="0" fillId="3" borderId="13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0" fontId="0" fillId="2" borderId="14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10" fontId="8" fillId="2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10" fontId="8" fillId="2" borderId="5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2" xfId="0" applyNumberFormat="1" applyFont="1" applyAlignment="1">
      <alignment/>
    </xf>
    <xf numFmtId="0" fontId="9" fillId="0" borderId="4" xfId="0" applyNumberFormat="1" applyFont="1" applyAlignment="1">
      <alignment/>
    </xf>
    <xf numFmtId="0" fontId="9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9" fillId="0" borderId="20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17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9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20" xfId="0" applyNumberForma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0" borderId="25" xfId="0" applyNumberFormat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3" borderId="28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tabSelected="1" showOutlineSymbols="0" zoomScale="87" zoomScaleNormal="87" workbookViewId="0" topLeftCell="C49">
      <selection activeCell="C69" sqref="C69"/>
    </sheetView>
  </sheetViews>
  <sheetFormatPr defaultColWidth="8.88671875" defaultRowHeight="15"/>
  <cols>
    <col min="1" max="1" width="8.88671875" style="1" customWidth="1"/>
    <col min="2" max="2" width="9.6640625" style="1" customWidth="1"/>
    <col min="3" max="3" width="7.6640625" style="1" customWidth="1"/>
    <col min="4" max="4" width="33.6640625" style="1" customWidth="1"/>
    <col min="5" max="5" width="23.6640625" style="1" customWidth="1"/>
    <col min="6" max="6" width="14.6640625" style="1" customWidth="1"/>
    <col min="7" max="8" width="17.6640625" style="1" customWidth="1"/>
    <col min="9" max="9" width="16.6640625" style="1" customWidth="1"/>
    <col min="10" max="10" width="10.6640625" style="1" customWidth="1"/>
    <col min="11" max="11" width="18.6640625" style="1" customWidth="1"/>
    <col min="12" max="16384" width="9.6640625" style="1" customWidth="1"/>
  </cols>
  <sheetData>
    <row r="1" ht="23.25">
      <c r="B1" s="91" t="s">
        <v>119</v>
      </c>
    </row>
    <row r="2" spans="4:10" ht="23.25">
      <c r="D2" s="2" t="s">
        <v>43</v>
      </c>
      <c r="E2" s="3"/>
      <c r="F2" s="3"/>
      <c r="G2" s="3"/>
      <c r="H2" s="3"/>
      <c r="I2" s="3"/>
      <c r="J2" s="3"/>
    </row>
    <row r="3" spans="4:10" ht="18">
      <c r="D3" s="4" t="s">
        <v>115</v>
      </c>
      <c r="E3" s="3"/>
      <c r="F3" s="3"/>
      <c r="G3" s="3"/>
      <c r="H3" s="3"/>
      <c r="I3" s="3"/>
      <c r="J3" s="3"/>
    </row>
    <row r="5" spans="2:7" ht="15">
      <c r="B5" s="5" t="s">
        <v>0</v>
      </c>
      <c r="G5" s="1" t="s">
        <v>66</v>
      </c>
    </row>
    <row r="6" spans="3:10" ht="15">
      <c r="C6" s="6"/>
      <c r="D6" s="6"/>
      <c r="I6" s="6"/>
      <c r="J6" s="6"/>
    </row>
    <row r="7" spans="2:7" ht="15">
      <c r="B7" s="5" t="s">
        <v>1</v>
      </c>
      <c r="G7" s="1" t="s">
        <v>67</v>
      </c>
    </row>
    <row r="8" spans="4:10" ht="15">
      <c r="D8" s="6"/>
      <c r="H8" s="6"/>
      <c r="I8" s="6"/>
      <c r="J8" s="6"/>
    </row>
    <row r="9" spans="2:12" ht="15">
      <c r="B9" s="7" t="s">
        <v>2</v>
      </c>
      <c r="H9" s="8" t="s">
        <v>79</v>
      </c>
      <c r="I9" s="9"/>
      <c r="J9" s="9"/>
      <c r="K9" s="9"/>
      <c r="L9" s="10"/>
    </row>
    <row r="10" spans="2:12" ht="15">
      <c r="B10" s="1">
        <v>1</v>
      </c>
      <c r="C10" s="53" t="s">
        <v>16</v>
      </c>
      <c r="E10" s="11">
        <v>0</v>
      </c>
      <c r="H10" s="12" t="s">
        <v>80</v>
      </c>
      <c r="K10" s="59">
        <f>+E14</f>
        <v>0</v>
      </c>
      <c r="L10" s="10"/>
    </row>
    <row r="11" spans="2:12" ht="15">
      <c r="B11" s="1">
        <v>2</v>
      </c>
      <c r="C11" s="53" t="s">
        <v>17</v>
      </c>
      <c r="D11" s="1" t="s">
        <v>44</v>
      </c>
      <c r="E11" s="13">
        <v>0</v>
      </c>
      <c r="H11" s="10" t="s">
        <v>81</v>
      </c>
      <c r="K11" s="6">
        <v>0</v>
      </c>
      <c r="L11" s="10"/>
    </row>
    <row r="12" spans="2:12" ht="15">
      <c r="B12" s="1">
        <v>3</v>
      </c>
      <c r="C12" s="53" t="s">
        <v>18</v>
      </c>
      <c r="D12" s="1" t="s">
        <v>45</v>
      </c>
      <c r="E12" s="13">
        <v>0</v>
      </c>
      <c r="H12" s="14" t="s">
        <v>82</v>
      </c>
      <c r="I12" s="61"/>
      <c r="J12" s="60"/>
      <c r="K12" s="6"/>
      <c r="L12" s="10"/>
    </row>
    <row r="13" spans="2:12" ht="15.75" thickBot="1">
      <c r="B13" s="1">
        <v>4</v>
      </c>
      <c r="C13" s="53"/>
      <c r="D13" s="1" t="s">
        <v>46</v>
      </c>
      <c r="E13" s="86">
        <v>0</v>
      </c>
      <c r="H13" s="10" t="s">
        <v>83</v>
      </c>
      <c r="I13" s="44"/>
      <c r="J13" s="44"/>
      <c r="K13" s="1">
        <v>0</v>
      </c>
      <c r="L13" s="10"/>
    </row>
    <row r="14" spans="2:12" ht="15">
      <c r="B14" s="1">
        <v>5</v>
      </c>
      <c r="C14" s="53" t="s">
        <v>19</v>
      </c>
      <c r="E14" s="85">
        <f>E10+E11-E12-E13</f>
        <v>0</v>
      </c>
      <c r="H14" s="14" t="s">
        <v>84</v>
      </c>
      <c r="I14" s="61"/>
      <c r="J14" s="60"/>
      <c r="K14" s="6"/>
      <c r="L14" s="10"/>
    </row>
    <row r="15" spans="3:12" ht="15">
      <c r="C15" s="53" t="s">
        <v>20</v>
      </c>
      <c r="H15" s="10" t="s">
        <v>85</v>
      </c>
      <c r="I15" s="44"/>
      <c r="J15" s="44"/>
      <c r="L15" s="10"/>
    </row>
    <row r="16" spans="2:11" ht="15">
      <c r="B16" s="1">
        <v>6</v>
      </c>
      <c r="C16" s="53"/>
      <c r="D16" s="1" t="s">
        <v>47</v>
      </c>
      <c r="E16" s="11">
        <v>0</v>
      </c>
      <c r="H16" s="9"/>
      <c r="I16" s="9"/>
      <c r="J16" s="9"/>
      <c r="K16" s="9"/>
    </row>
    <row r="17" spans="2:8" ht="15">
      <c r="B17" s="1">
        <v>7</v>
      </c>
      <c r="C17" s="53"/>
      <c r="D17" s="5" t="s">
        <v>116</v>
      </c>
      <c r="E17" s="13">
        <v>0</v>
      </c>
      <c r="H17" s="5" t="s">
        <v>86</v>
      </c>
    </row>
    <row r="18" spans="2:5" ht="15">
      <c r="B18" s="1">
        <v>8</v>
      </c>
      <c r="C18" s="53"/>
      <c r="D18" s="1" t="s">
        <v>48</v>
      </c>
      <c r="E18" s="13">
        <v>0</v>
      </c>
    </row>
    <row r="19" spans="2:8" ht="15">
      <c r="B19" s="1">
        <v>9</v>
      </c>
      <c r="C19" s="53" t="s">
        <v>21</v>
      </c>
      <c r="E19" s="15">
        <v>0</v>
      </c>
      <c r="H19" s="5" t="s">
        <v>87</v>
      </c>
    </row>
    <row r="20" spans="2:8" ht="15">
      <c r="B20" s="1">
        <v>10</v>
      </c>
      <c r="C20" s="53"/>
      <c r="D20" s="5" t="s">
        <v>49</v>
      </c>
      <c r="E20" s="16">
        <v>0.25</v>
      </c>
      <c r="F20" s="17" t="s">
        <v>58</v>
      </c>
      <c r="G20" s="18">
        <f>E19*E20</f>
        <v>0</v>
      </c>
      <c r="H20" s="19"/>
    </row>
    <row r="21" spans="2:7" ht="16.5" thickBot="1" thickTop="1">
      <c r="B21" s="1">
        <v>11</v>
      </c>
      <c r="C21" s="53" t="s">
        <v>22</v>
      </c>
      <c r="E21" s="20">
        <f>E14-E16-E17-E18-E19</f>
        <v>0</v>
      </c>
      <c r="G21" s="21"/>
    </row>
    <row r="22" spans="2:12" ht="16.5" thickBot="1" thickTop="1">
      <c r="B22" s="1">
        <v>12</v>
      </c>
      <c r="C22" s="53"/>
      <c r="D22" s="5" t="s">
        <v>49</v>
      </c>
      <c r="E22" s="16">
        <v>0.9</v>
      </c>
      <c r="F22" s="22" t="s">
        <v>58</v>
      </c>
      <c r="G22" s="45">
        <f>E21*E22</f>
        <v>0</v>
      </c>
      <c r="H22" s="19"/>
      <c r="L22" s="44"/>
    </row>
    <row r="23" spans="2:12" ht="16.5" thickBot="1" thickTop="1">
      <c r="B23" s="1">
        <v>13</v>
      </c>
      <c r="C23" s="55" t="s">
        <v>117</v>
      </c>
      <c r="E23" s="13">
        <v>0</v>
      </c>
      <c r="F23" s="22"/>
      <c r="G23" s="50" t="s">
        <v>107</v>
      </c>
      <c r="H23" s="5" t="s">
        <v>87</v>
      </c>
      <c r="L23" s="44"/>
    </row>
    <row r="24" spans="2:11" ht="16.5" thickBot="1" thickTop="1">
      <c r="B24" s="1">
        <v>14</v>
      </c>
      <c r="C24" s="53"/>
      <c r="D24" s="48" t="s">
        <v>49</v>
      </c>
      <c r="E24" s="51">
        <v>0.7</v>
      </c>
      <c r="F24" s="37" t="s">
        <v>108</v>
      </c>
      <c r="G24" s="45">
        <f>E23*E24</f>
        <v>0</v>
      </c>
      <c r="I24" s="79" t="s">
        <v>88</v>
      </c>
      <c r="J24" s="63"/>
      <c r="K24" s="64"/>
    </row>
    <row r="25" spans="3:11" ht="15.75" thickTop="1">
      <c r="C25" s="53"/>
      <c r="E25" s="13"/>
      <c r="G25" s="21"/>
      <c r="I25" s="77" t="s">
        <v>89</v>
      </c>
      <c r="J25" s="80"/>
      <c r="K25" s="68"/>
    </row>
    <row r="26" spans="2:5" ht="15">
      <c r="B26" s="1">
        <v>15</v>
      </c>
      <c r="C26" s="53" t="s">
        <v>122</v>
      </c>
      <c r="E26" s="11">
        <v>0</v>
      </c>
    </row>
    <row r="27" spans="2:11" ht="15">
      <c r="B27" s="23" t="s">
        <v>109</v>
      </c>
      <c r="C27" s="53" t="s">
        <v>17</v>
      </c>
      <c r="D27" s="24" t="s">
        <v>50</v>
      </c>
      <c r="E27" s="13">
        <v>0</v>
      </c>
      <c r="I27" s="69" t="s">
        <v>114</v>
      </c>
      <c r="J27" s="70"/>
      <c r="K27" s="71"/>
    </row>
    <row r="28" spans="2:12" ht="15.75" thickBot="1">
      <c r="B28" s="23" t="s">
        <v>110</v>
      </c>
      <c r="C28" s="53" t="s">
        <v>18</v>
      </c>
      <c r="D28" s="5" t="s">
        <v>51</v>
      </c>
      <c r="E28" s="86">
        <v>0</v>
      </c>
      <c r="I28" s="72" t="s">
        <v>120</v>
      </c>
      <c r="J28" s="73"/>
      <c r="K28" s="74"/>
      <c r="L28" s="44"/>
    </row>
    <row r="29" spans="2:12" ht="15">
      <c r="B29" s="23" t="s">
        <v>111</v>
      </c>
      <c r="C29" s="53" t="s">
        <v>123</v>
      </c>
      <c r="E29" s="85">
        <f>E26+E27-E28</f>
        <v>0</v>
      </c>
      <c r="H29" s="25"/>
      <c r="I29" s="75"/>
      <c r="J29" s="76" t="s">
        <v>94</v>
      </c>
      <c r="K29" s="81">
        <v>0</v>
      </c>
      <c r="L29" s="44"/>
    </row>
    <row r="30" spans="2:12" ht="15.75" thickBot="1">
      <c r="B30" s="1">
        <v>19</v>
      </c>
      <c r="C30" s="53" t="s">
        <v>23</v>
      </c>
      <c r="D30" s="5"/>
      <c r="E30" s="87">
        <v>0</v>
      </c>
      <c r="I30" s="75"/>
      <c r="J30" s="76" t="s">
        <v>95</v>
      </c>
      <c r="K30" s="82">
        <v>0</v>
      </c>
      <c r="L30" s="44"/>
    </row>
    <row r="31" spans="2:12" ht="15.75" thickBot="1">
      <c r="B31" s="1">
        <v>20</v>
      </c>
      <c r="C31" s="53" t="s">
        <v>24</v>
      </c>
      <c r="E31" s="85">
        <f>E29-E30</f>
        <v>0</v>
      </c>
      <c r="I31" s="75"/>
      <c r="J31" s="76" t="s">
        <v>96</v>
      </c>
      <c r="K31" s="84">
        <v>0</v>
      </c>
      <c r="L31" s="44"/>
    </row>
    <row r="32" spans="2:12" ht="16.5" thickBot="1" thickTop="1">
      <c r="B32" s="1">
        <v>21</v>
      </c>
      <c r="C32" s="53"/>
      <c r="D32" s="5" t="s">
        <v>49</v>
      </c>
      <c r="E32" s="47">
        <v>0.75</v>
      </c>
      <c r="F32" s="17" t="s">
        <v>58</v>
      </c>
      <c r="G32" s="45">
        <f>E31*E32</f>
        <v>0</v>
      </c>
      <c r="H32" s="19"/>
      <c r="I32" s="77"/>
      <c r="J32" s="78" t="s">
        <v>97</v>
      </c>
      <c r="K32" s="83">
        <f>+K29+K30+K31</f>
        <v>0</v>
      </c>
      <c r="L32" s="44"/>
    </row>
    <row r="33" spans="2:12" ht="16.5" thickBot="1" thickTop="1">
      <c r="B33" s="1">
        <v>22</v>
      </c>
      <c r="C33" s="55" t="s">
        <v>118</v>
      </c>
      <c r="E33" s="13">
        <v>0</v>
      </c>
      <c r="G33" s="44"/>
      <c r="H33" s="5" t="s">
        <v>87</v>
      </c>
      <c r="L33" s="44"/>
    </row>
    <row r="34" spans="2:12" ht="16.5" thickBot="1" thickTop="1">
      <c r="B34" s="1">
        <v>23</v>
      </c>
      <c r="C34" s="53"/>
      <c r="D34" s="48" t="s">
        <v>49</v>
      </c>
      <c r="E34" s="49">
        <v>0.6</v>
      </c>
      <c r="F34" s="52" t="s">
        <v>108</v>
      </c>
      <c r="G34" s="45">
        <f>E33*E34</f>
        <v>0</v>
      </c>
      <c r="L34" s="44"/>
    </row>
    <row r="35" spans="3:11" ht="16.5" thickBot="1" thickTop="1">
      <c r="C35" s="53"/>
      <c r="E35" s="46"/>
      <c r="G35" s="44"/>
      <c r="I35" s="44"/>
      <c r="J35" s="44"/>
      <c r="K35" s="44"/>
    </row>
    <row r="36" spans="2:8" ht="16.5" thickBot="1" thickTop="1">
      <c r="B36" s="23" t="s">
        <v>3</v>
      </c>
      <c r="C36" s="53" t="s">
        <v>25</v>
      </c>
      <c r="E36" s="11">
        <v>0</v>
      </c>
      <c r="F36" s="5"/>
      <c r="G36" s="18">
        <f>E36*1</f>
        <v>0</v>
      </c>
      <c r="H36" s="19"/>
    </row>
    <row r="37" spans="2:7" ht="15.75" thickTop="1">
      <c r="B37" s="23">
        <v>25</v>
      </c>
      <c r="C37" s="53" t="s">
        <v>26</v>
      </c>
      <c r="E37" s="46"/>
      <c r="F37" s="5"/>
      <c r="G37" s="21"/>
    </row>
    <row r="38" spans="3:5" ht="15">
      <c r="C38" s="53"/>
      <c r="D38" s="1" t="s">
        <v>52</v>
      </c>
      <c r="E38" s="46">
        <v>0</v>
      </c>
    </row>
    <row r="39" spans="2:8" ht="15">
      <c r="B39" s="1">
        <v>26</v>
      </c>
      <c r="C39" s="53" t="s">
        <v>121</v>
      </c>
      <c r="E39" s="16">
        <v>0</v>
      </c>
      <c r="F39" s="17" t="s">
        <v>58</v>
      </c>
      <c r="G39" s="18">
        <f>E38*E39</f>
        <v>0</v>
      </c>
      <c r="H39" s="19"/>
    </row>
    <row r="40" spans="3:7" ht="15">
      <c r="C40" s="53"/>
      <c r="E40" s="13"/>
      <c r="G40" s="21"/>
    </row>
    <row r="41" spans="3:5" ht="15">
      <c r="C41" s="53" t="s">
        <v>27</v>
      </c>
      <c r="E41" s="11"/>
    </row>
    <row r="42" spans="3:5" ht="15">
      <c r="C42" s="53" t="s">
        <v>18</v>
      </c>
      <c r="D42" s="1" t="s">
        <v>53</v>
      </c>
      <c r="E42" s="11"/>
    </row>
    <row r="43" spans="2:12" ht="15">
      <c r="B43" s="1">
        <v>27</v>
      </c>
      <c r="C43" s="53"/>
      <c r="D43" s="5" t="s">
        <v>54</v>
      </c>
      <c r="E43" s="11">
        <v>0</v>
      </c>
      <c r="F43" s="1" t="s">
        <v>59</v>
      </c>
      <c r="G43" s="18">
        <f>E43*0.25</f>
        <v>0</v>
      </c>
      <c r="H43" s="19"/>
      <c r="I43" s="62" t="s">
        <v>90</v>
      </c>
      <c r="J43" s="63"/>
      <c r="K43" s="64"/>
      <c r="L43" s="44"/>
    </row>
    <row r="44" spans="2:12" ht="15">
      <c r="B44" s="23" t="s">
        <v>112</v>
      </c>
      <c r="C44" s="53"/>
      <c r="D44" s="5" t="s">
        <v>55</v>
      </c>
      <c r="E44" s="13">
        <v>0</v>
      </c>
      <c r="F44" s="1" t="s">
        <v>60</v>
      </c>
      <c r="G44" s="18">
        <f>E44*1</f>
        <v>0</v>
      </c>
      <c r="H44" s="19"/>
      <c r="I44" s="65" t="s">
        <v>91</v>
      </c>
      <c r="J44" s="60"/>
      <c r="K44" s="66"/>
      <c r="L44" s="44"/>
    </row>
    <row r="45" spans="2:12" ht="15">
      <c r="B45" s="1">
        <v>29</v>
      </c>
      <c r="C45" s="53" t="s">
        <v>28</v>
      </c>
      <c r="E45" s="6"/>
      <c r="F45" s="26" t="s">
        <v>61</v>
      </c>
      <c r="G45" s="27">
        <f>+G20+G22+G32+G36+G39-G43-G44+G34+G24</f>
        <v>0</v>
      </c>
      <c r="H45" s="28"/>
      <c r="I45" s="67" t="s">
        <v>92</v>
      </c>
      <c r="J45" s="61"/>
      <c r="K45" s="68"/>
      <c r="L45" s="44"/>
    </row>
    <row r="46" spans="7:11" ht="15">
      <c r="G46" s="29" t="s">
        <v>107</v>
      </c>
      <c r="I46" s="44"/>
      <c r="J46" s="44"/>
      <c r="K46" s="44"/>
    </row>
    <row r="47" spans="2:11" ht="15">
      <c r="B47" s="6"/>
      <c r="C47" s="6"/>
      <c r="D47" s="6"/>
      <c r="E47" s="6"/>
      <c r="F47" s="30"/>
      <c r="G47" s="6"/>
      <c r="H47" s="6"/>
      <c r="I47" s="6"/>
      <c r="J47" s="6"/>
      <c r="K47" s="6"/>
    </row>
    <row r="48" spans="2:12" ht="15">
      <c r="B48" s="7" t="s">
        <v>2</v>
      </c>
      <c r="F48" s="31" t="s">
        <v>2</v>
      </c>
      <c r="I48" s="32" t="s">
        <v>93</v>
      </c>
      <c r="K48" s="56" t="s">
        <v>98</v>
      </c>
      <c r="L48" s="10"/>
    </row>
    <row r="49" spans="2:12" ht="15">
      <c r="B49" s="23" t="s">
        <v>4</v>
      </c>
      <c r="C49" s="53" t="s">
        <v>29</v>
      </c>
      <c r="D49" s="53"/>
      <c r="E49" s="33">
        <v>0</v>
      </c>
      <c r="F49" s="34" t="s">
        <v>62</v>
      </c>
      <c r="G49" s="53" t="s">
        <v>68</v>
      </c>
      <c r="I49" s="35" t="str">
        <f>IF(E66&gt;E61,"No","Yes")</f>
        <v>Yes</v>
      </c>
      <c r="K49" s="57" t="s">
        <v>99</v>
      </c>
      <c r="L49" s="10"/>
    </row>
    <row r="50" spans="2:12" ht="15">
      <c r="B50" s="23"/>
      <c r="C50" s="54" t="s">
        <v>30</v>
      </c>
      <c r="D50" s="53"/>
      <c r="E50" s="36"/>
      <c r="F50" s="37" t="s">
        <v>63</v>
      </c>
      <c r="G50" s="53" t="s">
        <v>113</v>
      </c>
      <c r="I50" s="38" t="str">
        <f>IF(E66&gt;G45,"No","Yes")</f>
        <v>Yes</v>
      </c>
      <c r="K50" s="57" t="s">
        <v>100</v>
      </c>
      <c r="L50" s="10"/>
    </row>
    <row r="51" spans="2:12" ht="15">
      <c r="B51" s="23"/>
      <c r="C51" s="53" t="s">
        <v>31</v>
      </c>
      <c r="D51" s="53"/>
      <c r="E51" s="11" t="s">
        <v>107</v>
      </c>
      <c r="F51" s="37" t="s">
        <v>64</v>
      </c>
      <c r="G51" s="53" t="s">
        <v>69</v>
      </c>
      <c r="K51" s="58" t="s">
        <v>101</v>
      </c>
      <c r="L51" s="10"/>
    </row>
    <row r="52" spans="2:12" ht="15">
      <c r="B52" s="23" t="s">
        <v>5</v>
      </c>
      <c r="C52" s="53" t="s">
        <v>32</v>
      </c>
      <c r="D52" s="53"/>
      <c r="E52" s="11">
        <v>0</v>
      </c>
      <c r="F52" s="37"/>
      <c r="G52" s="53" t="s">
        <v>70</v>
      </c>
      <c r="I52" s="39"/>
      <c r="J52" s="17"/>
      <c r="K52" s="58" t="s">
        <v>102</v>
      </c>
      <c r="L52" s="10"/>
    </row>
    <row r="53" spans="2:12" ht="15.75" thickBot="1">
      <c r="B53" s="23" t="s">
        <v>6</v>
      </c>
      <c r="C53" s="53" t="s">
        <v>33</v>
      </c>
      <c r="D53" s="53"/>
      <c r="E53" s="88">
        <v>0</v>
      </c>
      <c r="F53" s="37"/>
      <c r="G53" s="53" t="s">
        <v>71</v>
      </c>
      <c r="I53" s="6"/>
      <c r="K53" s="58" t="s">
        <v>103</v>
      </c>
      <c r="L53" s="10"/>
    </row>
    <row r="54" spans="2:12" ht="15">
      <c r="B54" s="23" t="s">
        <v>7</v>
      </c>
      <c r="C54" s="53" t="s">
        <v>34</v>
      </c>
      <c r="D54" s="53"/>
      <c r="E54" s="85">
        <f>+E52+E53</f>
        <v>0</v>
      </c>
      <c r="F54" s="37" t="s">
        <v>65</v>
      </c>
      <c r="G54" s="53" t="s">
        <v>72</v>
      </c>
      <c r="K54" s="58" t="s">
        <v>104</v>
      </c>
      <c r="L54" s="10"/>
    </row>
    <row r="55" spans="2:12" ht="15">
      <c r="B55" s="23"/>
      <c r="C55" s="53" t="s">
        <v>35</v>
      </c>
      <c r="D55" s="53"/>
      <c r="E55" s="11"/>
      <c r="F55" s="37"/>
      <c r="G55" s="53" t="s">
        <v>73</v>
      </c>
      <c r="I55" s="39"/>
      <c r="J55" s="17"/>
      <c r="K55" s="58" t="s">
        <v>105</v>
      </c>
      <c r="L55" s="10"/>
    </row>
    <row r="56" spans="2:12" ht="15">
      <c r="B56" s="23" t="s">
        <v>8</v>
      </c>
      <c r="C56" s="53" t="s">
        <v>36</v>
      </c>
      <c r="D56" s="53"/>
      <c r="E56" s="11">
        <v>0</v>
      </c>
      <c r="F56" s="40"/>
      <c r="I56" s="6"/>
      <c r="K56" s="58" t="s">
        <v>106</v>
      </c>
      <c r="L56" s="10"/>
    </row>
    <row r="57" spans="2:11" ht="15.75" thickBot="1">
      <c r="B57" s="23" t="s">
        <v>9</v>
      </c>
      <c r="C57" s="53" t="s">
        <v>33</v>
      </c>
      <c r="D57" s="53"/>
      <c r="E57" s="88">
        <v>0</v>
      </c>
      <c r="F57" s="40"/>
      <c r="K57" s="9"/>
    </row>
    <row r="58" spans="2:6" ht="15.75" thickBot="1">
      <c r="B58" s="23" t="s">
        <v>10</v>
      </c>
      <c r="C58" s="53" t="s">
        <v>37</v>
      </c>
      <c r="D58" s="53"/>
      <c r="E58" s="89">
        <f>+E56+E57</f>
        <v>0</v>
      </c>
      <c r="F58" s="40"/>
    </row>
    <row r="59" spans="2:12" ht="15.75">
      <c r="B59" s="23"/>
      <c r="C59" s="53" t="s">
        <v>38</v>
      </c>
      <c r="D59" s="53"/>
      <c r="E59" s="85">
        <f>+E54+E58</f>
        <v>0</v>
      </c>
      <c r="F59" s="90"/>
      <c r="G59" s="41" t="s">
        <v>74</v>
      </c>
      <c r="H59" s="9"/>
      <c r="I59" s="9"/>
      <c r="J59" s="9"/>
      <c r="K59" s="9"/>
      <c r="L59" s="10"/>
    </row>
    <row r="60" spans="2:12" ht="15.75" thickBot="1">
      <c r="B60" s="23" t="s">
        <v>11</v>
      </c>
      <c r="C60" s="53" t="s">
        <v>39</v>
      </c>
      <c r="D60" s="53"/>
      <c r="E60" s="11"/>
      <c r="F60" s="17"/>
      <c r="G60" s="10"/>
      <c r="L60" s="10"/>
    </row>
    <row r="61" spans="2:12" ht="15">
      <c r="B61" s="23"/>
      <c r="C61" s="53" t="s">
        <v>40</v>
      </c>
      <c r="D61" s="53"/>
      <c r="E61" s="42">
        <f>+E49-E59</f>
        <v>0</v>
      </c>
      <c r="F61" s="28"/>
      <c r="G61" s="10"/>
      <c r="L61" s="10"/>
    </row>
    <row r="62" spans="2:12" ht="15">
      <c r="B62" s="23"/>
      <c r="C62" s="53"/>
      <c r="D62" s="53"/>
      <c r="E62" s="43"/>
      <c r="F62" s="17"/>
      <c r="G62" s="12" t="s">
        <v>75</v>
      </c>
      <c r="L62" s="10"/>
    </row>
    <row r="63" spans="2:12" ht="15">
      <c r="B63" s="23" t="s">
        <v>12</v>
      </c>
      <c r="C63" s="53" t="s">
        <v>41</v>
      </c>
      <c r="D63" s="53"/>
      <c r="E63" s="11">
        <v>0</v>
      </c>
      <c r="F63" s="17"/>
      <c r="G63" s="14" t="s">
        <v>76</v>
      </c>
      <c r="H63" s="6"/>
      <c r="I63" s="6"/>
      <c r="J63" s="6"/>
      <c r="K63" s="6"/>
      <c r="L63" s="10"/>
    </row>
    <row r="64" spans="2:12" ht="15">
      <c r="B64" s="23" t="s">
        <v>13</v>
      </c>
      <c r="C64" s="53" t="s">
        <v>18</v>
      </c>
      <c r="D64" s="53" t="s">
        <v>56</v>
      </c>
      <c r="E64" s="13">
        <v>0</v>
      </c>
      <c r="F64" s="17"/>
      <c r="G64" s="10" t="s">
        <v>77</v>
      </c>
      <c r="H64" s="6"/>
      <c r="I64" s="6"/>
      <c r="J64" s="6"/>
      <c r="K64" s="6"/>
      <c r="L64" s="10"/>
    </row>
    <row r="65" spans="2:12" ht="15">
      <c r="B65" s="23" t="s">
        <v>14</v>
      </c>
      <c r="C65" s="53" t="s">
        <v>17</v>
      </c>
      <c r="D65" s="53" t="s">
        <v>57</v>
      </c>
      <c r="E65" s="13">
        <v>0</v>
      </c>
      <c r="F65" s="17"/>
      <c r="G65" s="10" t="s">
        <v>78</v>
      </c>
      <c r="H65" s="6"/>
      <c r="I65" s="6"/>
      <c r="J65" s="6"/>
      <c r="K65" s="6"/>
      <c r="L65" s="10"/>
    </row>
    <row r="66" spans="2:12" ht="15">
      <c r="B66" s="23" t="s">
        <v>15</v>
      </c>
      <c r="C66" s="53" t="s">
        <v>42</v>
      </c>
      <c r="D66" s="53"/>
      <c r="E66" s="42">
        <f>+E63+E64+E65</f>
        <v>0</v>
      </c>
      <c r="F66" s="28"/>
      <c r="G66" s="10"/>
      <c r="H66" s="6"/>
      <c r="I66" s="6"/>
      <c r="J66" s="6"/>
      <c r="K66" s="6"/>
      <c r="L66" s="10"/>
    </row>
    <row r="67" spans="2:11" ht="15">
      <c r="B67" s="6"/>
      <c r="C67" s="6"/>
      <c r="D67" s="6"/>
      <c r="E67" s="29"/>
      <c r="F67" s="6"/>
      <c r="G67" s="6"/>
      <c r="H67" s="6"/>
      <c r="I67" s="6"/>
      <c r="J67" s="6"/>
      <c r="K67" s="6"/>
    </row>
  </sheetData>
  <printOptions/>
  <pageMargins left="0.5" right="0" top="0.25" bottom="0.25" header="0" footer="0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